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395" windowHeight="6915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<sst xmlns="http://schemas.openxmlformats.org/spreadsheetml/2006/main" count="107" uniqueCount="53">
  <si>
    <t>uchwala  co następuje:</t>
  </si>
  <si>
    <t>§ 1</t>
  </si>
  <si>
    <t>Dział</t>
  </si>
  <si>
    <t>Rozdział</t>
  </si>
  <si>
    <t>Paragraf</t>
  </si>
  <si>
    <t>Plan po zmianie(zł)</t>
  </si>
  <si>
    <t>Ogółem:</t>
  </si>
  <si>
    <t>w tym zlecone:</t>
  </si>
  <si>
    <t>§ 3</t>
  </si>
  <si>
    <t>§ 4</t>
  </si>
  <si>
    <t>Wykonanie uchwały powierza się Wójtowi  Gminy.</t>
  </si>
  <si>
    <t>§ 5</t>
  </si>
  <si>
    <t>Uchwała wchodzi w życie z dniem podjęcia i podlega ogłoszeniu na</t>
  </si>
  <si>
    <t>tablicy ogłoszeń Urzędu Gminy w Nowej Brzeźnicy</t>
  </si>
  <si>
    <t xml:space="preserve">Przewodniczący Rady Gminy </t>
  </si>
  <si>
    <t>Maria Krystaszek</t>
  </si>
  <si>
    <t>w</t>
  </si>
  <si>
    <t>Zwiększenie wydatków (zł)</t>
  </si>
  <si>
    <t>Zmniejszenie wydatków (zł)</t>
  </si>
  <si>
    <t>Srodki w -własne z -zlecone</t>
  </si>
  <si>
    <t>z poniższym zestawieniem:</t>
  </si>
  <si>
    <t>z</t>
  </si>
  <si>
    <t>Na podstawie art. 18 ust. 2 pkt 4, pkt  9 lit. „d”, lit „ i ” oraz pkt 10 i art. 51 ust. 2 ustawy z dnia 8 marca 1990 r. o samorządzie gminnym (tekst jedn. Dz. U. z 2001 r. Nr 142, poz. 1591, z 2002 r. Nr 23, poz. 220, Nr 62, poz.558, Nr 113, poz. 984, Nr 153, poz.1271 i Nr 214, poz.1806, z 2003 r. Nr 80, poz. 717 i Nr162, poz. 1568,Nr 203 poz 1966, z 2004 r. Nr 102, poz. 1055, Nr 116, poz. 1203 i Nr 167, poz. 1759, z 2005 r. Nr172, poz. 1441 i Nr 175, poz. 1457 oraz z 2006 r. Nr 17, poz.128, Nr 181, poz. 1337, a także z 2007 roku Nr 48, poz 327, Nr 138 poz. 974, Nr 173 poz. 1218), art.165, 166, 182 i art. 184 ustawy z dnia 30 czerwca 2005 r. o finansach publicznych (Dz. U. Nr 249, poz. 2104, Nr 169, poz. 1420 i z 2006 r. Nr 45, poz. 319, Nr 104, poz. 708, Nr 187, poz. 1381, Nr 170, 1217, Nr 170, poz. 1218 i Nr 249, poz. 1932, a także z 2007 r. Nr 88, poz. 587, Nr 115, poz. 791, Nr 140, poz. 984, Nr 82, poz. 560),  Rada Gminy Nowa Brzeźnicy</t>
  </si>
  <si>
    <t xml:space="preserve">                 Rady Gminy Nowa Brzeźnica z dnia   29 kwietnia  2008 roku</t>
  </si>
  <si>
    <t>w sprawie  zmian w budżecie  gminy  w  2008 roku.</t>
  </si>
  <si>
    <t xml:space="preserve">1.Dokonuje się zmian w wydatkach budżetu gminy na 2008 rok zgodnie                    </t>
  </si>
  <si>
    <t>Zmniejszenie dochodów (zł)</t>
  </si>
  <si>
    <t>Zwiększenie dochodów (zł)</t>
  </si>
  <si>
    <t>Srodki w -własne  z -zlecone</t>
  </si>
  <si>
    <t>2030</t>
  </si>
  <si>
    <t>§ 2</t>
  </si>
  <si>
    <t>wydatki-</t>
  </si>
  <si>
    <r>
      <t>Zadania zlecone:      dochody</t>
    </r>
    <r>
      <rPr>
        <b/>
        <sz val="12"/>
        <rFont val="Times New Roman"/>
        <family val="1"/>
      </rPr>
      <t xml:space="preserve">-  </t>
    </r>
    <r>
      <rPr>
        <sz val="12"/>
        <rFont val="Times New Roman"/>
        <family val="1"/>
      </rPr>
      <t xml:space="preserve">                                     wydatki-</t>
    </r>
    <r>
      <rPr>
        <b/>
        <sz val="12"/>
        <rFont val="Times New Roman"/>
        <family val="1"/>
      </rPr>
      <t xml:space="preserve"> </t>
    </r>
  </si>
  <si>
    <t xml:space="preserve">1.Dokonuje się zmian w dochodach budżetu gminy na 2008 rok zgodnie                    </t>
  </si>
  <si>
    <t>z+w</t>
  </si>
  <si>
    <t xml:space="preserve">UCHWAŁA    Nr   56 / XII / 08         </t>
  </si>
  <si>
    <t>§ 6</t>
  </si>
  <si>
    <t xml:space="preserve">1.Dokonuje się zmian w przychodach budżetu gminy na 2008 rok zgodnie                    </t>
  </si>
  <si>
    <t>Lp.</t>
  </si>
  <si>
    <t>Treść</t>
  </si>
  <si>
    <t>Klasyfikacja
§</t>
  </si>
  <si>
    <t>Zmniejszenie</t>
  </si>
  <si>
    <t>Zwiększenie</t>
  </si>
  <si>
    <t>Plan po zmianie</t>
  </si>
  <si>
    <t>Nadwyżka budżetu z lat ubiegłych</t>
  </si>
  <si>
    <t>Inne źródła (wolne środki)</t>
  </si>
  <si>
    <r>
      <t xml:space="preserve">Budżet po zmianach wynosi: </t>
    </r>
    <r>
      <rPr>
        <sz val="12"/>
        <rFont val="Times New Roman"/>
        <family val="1"/>
      </rPr>
      <t xml:space="preserve">            </t>
    </r>
  </si>
  <si>
    <t>Dochody budżetu</t>
  </si>
  <si>
    <r>
      <t xml:space="preserve">                                            </t>
    </r>
    <r>
      <rPr>
        <sz val="12"/>
        <rFont val="Times New Roman"/>
        <family val="1"/>
      </rPr>
      <t xml:space="preserve">         </t>
    </r>
  </si>
  <si>
    <t>Wydatki budżetu</t>
  </si>
  <si>
    <t>Deficyt budżetu</t>
  </si>
  <si>
    <t>Przychody budżetu</t>
  </si>
  <si>
    <t>Rozchody budżetu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</si>
</sst>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\ [$zł-415];[Red]\-#,##0\ [$zł-415]"/>
  </numFmts>
  <fonts count="22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9"/>
      <name val="Arial CE"/>
      <family val="2"/>
    </font>
    <font>
      <b/>
      <i/>
      <sz val="9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9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1"/>
      <name val="Arial CE"/>
      <family val="0"/>
    </font>
    <font>
      <b/>
      <sz val="6"/>
      <name val="Times New Roman"/>
      <family val="1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6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7" fillId="0" borderId="3" xfId="0" applyNumberFormat="1" applyFont="1" applyBorder="1" applyAlignment="1">
      <alignment horizontal="right" vertical="top" wrapText="1"/>
    </xf>
    <xf numFmtId="0" fontId="19" fillId="0" borderId="0" xfId="0" applyFont="1" applyAlignment="1">
      <alignment/>
    </xf>
    <xf numFmtId="3" fontId="15" fillId="0" borderId="0" xfId="0" applyNumberFormat="1" applyFont="1" applyAlignment="1">
      <alignment/>
    </xf>
    <xf numFmtId="0" fontId="16" fillId="0" borderId="3" xfId="0" applyFont="1" applyBorder="1" applyAlignment="1">
      <alignment horizontal="center" vertical="top" wrapText="1"/>
    </xf>
    <xf numFmtId="49" fontId="16" fillId="0" borderId="3" xfId="0" applyNumberFormat="1" applyFont="1" applyBorder="1" applyAlignment="1">
      <alignment horizontal="center" vertical="top" wrapText="1"/>
    </xf>
    <xf numFmtId="3" fontId="16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right" vertical="top" wrapText="1"/>
    </xf>
    <xf numFmtId="3" fontId="5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3" fontId="16" fillId="0" borderId="7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horizontal="right" vertical="top" wrapText="1"/>
    </xf>
    <xf numFmtId="3" fontId="5" fillId="0" borderId="7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16" fillId="0" borderId="9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 horizontal="center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top" wrapText="1"/>
    </xf>
    <xf numFmtId="0" fontId="6" fillId="0" borderId="6" xfId="0" applyFont="1" applyBorder="1" applyAlignment="1">
      <alignment horizontal="center" vertical="top" wrapText="1"/>
    </xf>
    <xf numFmtId="3" fontId="11" fillId="0" borderId="7" xfId="0" applyNumberFormat="1" applyFont="1" applyBorder="1" applyAlignment="1">
      <alignment horizontal="right" vertical="top" wrapText="1"/>
    </xf>
    <xf numFmtId="0" fontId="16" fillId="0" borderId="4" xfId="0" applyFont="1" applyBorder="1" applyAlignment="1">
      <alignment horizontal="right" vertical="center" wrapText="1"/>
    </xf>
    <xf numFmtId="3" fontId="16" fillId="0" borderId="4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top" wrapText="1"/>
    </xf>
    <xf numFmtId="3" fontId="7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21" fillId="0" borderId="6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1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b\Pulpit\BAZA\UCHW-ZARZ-USTAWY\Uch-Zarz%20%20do%202007\Zeszy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428">
          <cell r="H428">
            <v>1634866</v>
          </cell>
        </row>
        <row r="433">
          <cell r="B433">
            <v>10306585</v>
          </cell>
          <cell r="D433">
            <v>11246378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>
      <selection activeCell="K77" sqref="K1:L16384"/>
    </sheetView>
  </sheetViews>
  <sheetFormatPr defaultColWidth="9.00390625" defaultRowHeight="12.75"/>
  <cols>
    <col min="1" max="1" width="4.25390625" style="0" customWidth="1"/>
    <col min="2" max="2" width="5.875" style="0" customWidth="1"/>
    <col min="3" max="3" width="4.875" style="0" customWidth="1"/>
    <col min="4" max="4" width="11.375" style="0" customWidth="1"/>
    <col min="5" max="5" width="10.625" style="0" customWidth="1"/>
    <col min="6" max="6" width="11.25390625" style="0" customWidth="1"/>
    <col min="7" max="7" width="11.875" style="0" customWidth="1"/>
    <col min="8" max="8" width="12.625" style="0" customWidth="1"/>
    <col min="9" max="9" width="3.125" style="0" customWidth="1"/>
    <col min="10" max="10" width="9.125" style="0" hidden="1" customWidth="1"/>
  </cols>
  <sheetData>
    <row r="1" spans="1:10" ht="15.75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</row>
    <row r="2" ht="15.75" customHeight="1">
      <c r="A2" s="2" t="s">
        <v>23</v>
      </c>
    </row>
    <row r="3" spans="1:10" ht="15.75" customHeight="1">
      <c r="A3" s="2"/>
      <c r="D3" s="16" t="s">
        <v>24</v>
      </c>
      <c r="E3" s="17"/>
      <c r="F3" s="17"/>
      <c r="G3" s="17"/>
      <c r="H3" s="17"/>
      <c r="I3" s="17"/>
      <c r="J3" s="17"/>
    </row>
    <row r="4" spans="1:10" s="19" customFormat="1" ht="9" customHeight="1" hidden="1">
      <c r="A4" s="97" t="s">
        <v>22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s="19" customFormat="1" ht="6.75" customHeigh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s="19" customFormat="1" ht="9" customHeight="1">
      <c r="A6" s="97"/>
      <c r="B6" s="97"/>
      <c r="C6" s="97"/>
      <c r="D6" s="97"/>
      <c r="E6" s="97"/>
      <c r="F6" s="97"/>
      <c r="G6" s="97"/>
      <c r="H6" s="97"/>
      <c r="I6" s="97"/>
      <c r="J6" s="97"/>
    </row>
    <row r="7" spans="1:10" s="19" customFormat="1" ht="15.75" customHeight="1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s="19" customFormat="1" ht="15.75" customHeight="1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s="19" customFormat="1" ht="15.75" customHeigh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s="19" customFormat="1" ht="16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</row>
    <row r="11" spans="1:10" s="19" customFormat="1" ht="59.2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</row>
    <row r="12" spans="1:10" s="19" customFormat="1" ht="9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</row>
    <row r="13" spans="1:10" ht="15" customHeight="1">
      <c r="A13" s="96" t="s">
        <v>0</v>
      </c>
      <c r="B13" s="96"/>
      <c r="C13" s="96"/>
      <c r="D13" s="96"/>
      <c r="E13" s="96"/>
      <c r="F13" s="96"/>
      <c r="G13" s="96"/>
      <c r="H13" s="96"/>
      <c r="I13" s="96"/>
      <c r="J13" s="96"/>
    </row>
    <row r="14" spans="1:10" ht="10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9.75" customHeight="1">
      <c r="A15" s="95" t="s">
        <v>1</v>
      </c>
      <c r="B15" s="95"/>
      <c r="C15" s="95"/>
      <c r="D15" s="95"/>
      <c r="E15" s="95"/>
      <c r="F15" s="95"/>
      <c r="G15" s="95"/>
      <c r="H15" s="95"/>
      <c r="I15" s="95"/>
      <c r="J15" s="95"/>
    </row>
    <row r="16" ht="15">
      <c r="A16" s="3" t="s">
        <v>33</v>
      </c>
    </row>
    <row r="17" ht="15">
      <c r="A17" s="3" t="s">
        <v>20</v>
      </c>
    </row>
    <row r="18" ht="6.75" customHeight="1" thickBot="1">
      <c r="A18" s="3"/>
    </row>
    <row r="19" spans="1:8" ht="12.75">
      <c r="A19" s="138" t="s">
        <v>2</v>
      </c>
      <c r="B19" s="133" t="s">
        <v>3</v>
      </c>
      <c r="C19" s="133" t="s">
        <v>4</v>
      </c>
      <c r="D19" s="133" t="s">
        <v>26</v>
      </c>
      <c r="E19" s="129" t="s">
        <v>27</v>
      </c>
      <c r="F19" s="140" t="s">
        <v>28</v>
      </c>
      <c r="G19" s="133" t="s">
        <v>5</v>
      </c>
      <c r="H19" s="142"/>
    </row>
    <row r="20" spans="1:8" ht="21.75" customHeight="1" thickBot="1">
      <c r="A20" s="139"/>
      <c r="B20" s="134"/>
      <c r="C20" s="134"/>
      <c r="D20" s="134"/>
      <c r="E20" s="130"/>
      <c r="F20" s="141"/>
      <c r="G20" s="4" t="s">
        <v>6</v>
      </c>
      <c r="H20" s="5" t="s">
        <v>7</v>
      </c>
    </row>
    <row r="21" spans="1:8" ht="15.75" customHeight="1">
      <c r="A21" s="39">
        <v>600</v>
      </c>
      <c r="B21" s="33"/>
      <c r="C21" s="33"/>
      <c r="D21" s="37">
        <f>D22</f>
        <v>0</v>
      </c>
      <c r="E21" s="37">
        <f>E22</f>
        <v>40000</v>
      </c>
      <c r="F21" s="35" t="s">
        <v>16</v>
      </c>
      <c r="G21" s="37">
        <f>E21</f>
        <v>40000</v>
      </c>
      <c r="H21" s="55">
        <v>0</v>
      </c>
    </row>
    <row r="22" spans="1:8" ht="13.5" customHeight="1">
      <c r="A22" s="39"/>
      <c r="B22" s="33">
        <v>60016</v>
      </c>
      <c r="C22" s="33"/>
      <c r="D22" s="37">
        <f>D23</f>
        <v>0</v>
      </c>
      <c r="E22" s="37">
        <f>E23</f>
        <v>40000</v>
      </c>
      <c r="F22" s="35" t="s">
        <v>16</v>
      </c>
      <c r="G22" s="37">
        <f>E22</f>
        <v>40000</v>
      </c>
      <c r="H22" s="55">
        <v>0</v>
      </c>
    </row>
    <row r="23" spans="1:10" s="15" customFormat="1" ht="15" customHeight="1">
      <c r="A23" s="40"/>
      <c r="B23" s="34"/>
      <c r="C23" s="34">
        <v>6330</v>
      </c>
      <c r="D23" s="38"/>
      <c r="E23" s="38">
        <v>40000</v>
      </c>
      <c r="F23" s="36" t="s">
        <v>16</v>
      </c>
      <c r="G23" s="38">
        <f>E23</f>
        <v>40000</v>
      </c>
      <c r="H23" s="56">
        <v>0</v>
      </c>
      <c r="I23" s="9"/>
      <c r="J23" s="9"/>
    </row>
    <row r="24" spans="1:10" ht="15.75" customHeight="1">
      <c r="A24" s="41">
        <v>852</v>
      </c>
      <c r="B24" s="8"/>
      <c r="C24" s="22"/>
      <c r="D24" s="12">
        <f>D25</f>
        <v>0</v>
      </c>
      <c r="E24" s="12">
        <f>E25</f>
        <v>1500</v>
      </c>
      <c r="F24" s="23" t="s">
        <v>21</v>
      </c>
      <c r="G24" s="12">
        <f>1582292+E26</f>
        <v>1583792</v>
      </c>
      <c r="H24" s="42">
        <f>H62</f>
        <v>1483391</v>
      </c>
      <c r="I24" s="11"/>
      <c r="J24" s="11"/>
    </row>
    <row r="25" spans="1:10" ht="15.75">
      <c r="A25" s="43"/>
      <c r="B25" s="21">
        <v>85219</v>
      </c>
      <c r="C25" s="22"/>
      <c r="D25" s="12">
        <f>D26</f>
        <v>0</v>
      </c>
      <c r="E25" s="12">
        <f>E26</f>
        <v>1500</v>
      </c>
      <c r="F25" s="23" t="s">
        <v>21</v>
      </c>
      <c r="G25" s="12">
        <f>G26</f>
        <v>60962</v>
      </c>
      <c r="H25" s="42">
        <v>0</v>
      </c>
      <c r="I25" s="11"/>
      <c r="J25" s="11"/>
    </row>
    <row r="26" spans="1:8" ht="15.75" customHeight="1">
      <c r="A26" s="44"/>
      <c r="B26" s="24"/>
      <c r="C26" s="25" t="s">
        <v>29</v>
      </c>
      <c r="D26" s="26"/>
      <c r="E26" s="13">
        <v>1500</v>
      </c>
      <c r="F26" s="27" t="s">
        <v>21</v>
      </c>
      <c r="G26" s="13">
        <f>59462+E26</f>
        <v>60962</v>
      </c>
      <c r="H26" s="45">
        <v>0</v>
      </c>
    </row>
    <row r="27" spans="1:10" ht="12.75" customHeight="1">
      <c r="A27" s="41">
        <v>854</v>
      </c>
      <c r="B27" s="8"/>
      <c r="C27" s="28"/>
      <c r="D27" s="29">
        <f>D28</f>
        <v>0</v>
      </c>
      <c r="E27" s="29">
        <f>E28</f>
        <v>27490</v>
      </c>
      <c r="F27" s="30" t="s">
        <v>16</v>
      </c>
      <c r="G27" s="29">
        <f>E27</f>
        <v>27490</v>
      </c>
      <c r="H27" s="46">
        <v>0</v>
      </c>
      <c r="I27" s="10"/>
      <c r="J27" s="10"/>
    </row>
    <row r="28" spans="1:10" ht="15.75" customHeight="1">
      <c r="A28" s="43"/>
      <c r="B28" s="21">
        <v>85415</v>
      </c>
      <c r="C28" s="22"/>
      <c r="D28" s="31"/>
      <c r="E28" s="12">
        <f>E29</f>
        <v>27490</v>
      </c>
      <c r="F28" s="23" t="s">
        <v>16</v>
      </c>
      <c r="G28" s="29">
        <f>E28</f>
        <v>27490</v>
      </c>
      <c r="H28" s="42">
        <v>0</v>
      </c>
      <c r="I28" s="11"/>
      <c r="J28" s="11"/>
    </row>
    <row r="29" spans="1:8" ht="15.75" customHeight="1" thickBot="1">
      <c r="A29" s="47"/>
      <c r="B29" s="48"/>
      <c r="C29" s="49" t="s">
        <v>29</v>
      </c>
      <c r="D29" s="50"/>
      <c r="E29" s="51">
        <v>27490</v>
      </c>
      <c r="F29" s="52" t="s">
        <v>16</v>
      </c>
      <c r="G29" s="53">
        <f>E29</f>
        <v>27490</v>
      </c>
      <c r="H29" s="54">
        <v>0</v>
      </c>
    </row>
    <row r="30" spans="1:8" ht="15.75" customHeight="1">
      <c r="A30" s="57"/>
      <c r="B30" s="57"/>
      <c r="C30" s="58"/>
      <c r="D30" s="59"/>
      <c r="E30" s="60"/>
      <c r="F30" s="61"/>
      <c r="G30" s="62"/>
      <c r="H30" s="60"/>
    </row>
    <row r="31" spans="1:10" ht="12.75">
      <c r="A31" s="95" t="s">
        <v>30</v>
      </c>
      <c r="B31" s="95"/>
      <c r="C31" s="95"/>
      <c r="D31" s="95"/>
      <c r="E31" s="95"/>
      <c r="F31" s="95"/>
      <c r="G31" s="95"/>
      <c r="H31" s="95"/>
      <c r="I31" s="95"/>
      <c r="J31" s="95"/>
    </row>
    <row r="32" ht="15">
      <c r="A32" s="3" t="s">
        <v>25</v>
      </c>
    </row>
    <row r="33" ht="15">
      <c r="A33" s="3" t="s">
        <v>20</v>
      </c>
    </row>
    <row r="34" ht="6" customHeight="1" thickBot="1">
      <c r="A34" s="3"/>
    </row>
    <row r="35" spans="1:8" ht="12.75">
      <c r="A35" s="98" t="s">
        <v>2</v>
      </c>
      <c r="B35" s="129" t="s">
        <v>3</v>
      </c>
      <c r="C35" s="129" t="s">
        <v>4</v>
      </c>
      <c r="D35" s="133" t="s">
        <v>18</v>
      </c>
      <c r="E35" s="129" t="s">
        <v>17</v>
      </c>
      <c r="F35" s="131" t="s">
        <v>19</v>
      </c>
      <c r="G35" s="129" t="s">
        <v>5</v>
      </c>
      <c r="H35" s="137"/>
    </row>
    <row r="36" spans="1:8" ht="24.75" customHeight="1" thickBot="1">
      <c r="A36" s="128"/>
      <c r="B36" s="130"/>
      <c r="C36" s="130"/>
      <c r="D36" s="134"/>
      <c r="E36" s="130"/>
      <c r="F36" s="132"/>
      <c r="G36" s="4" t="s">
        <v>6</v>
      </c>
      <c r="H36" s="5" t="s">
        <v>7</v>
      </c>
    </row>
    <row r="37" spans="1:8" ht="15" customHeight="1">
      <c r="A37" s="72">
        <v>400</v>
      </c>
      <c r="B37" s="69"/>
      <c r="C37" s="69"/>
      <c r="D37" s="77">
        <f>D38</f>
        <v>0</v>
      </c>
      <c r="E37" s="78">
        <f>E38</f>
        <v>13800</v>
      </c>
      <c r="F37" s="82" t="s">
        <v>16</v>
      </c>
      <c r="G37" s="37">
        <f>E37+264089</f>
        <v>277889</v>
      </c>
      <c r="H37" s="80">
        <v>0</v>
      </c>
    </row>
    <row r="38" spans="1:8" ht="16.5" customHeight="1">
      <c r="A38" s="72"/>
      <c r="B38" s="69">
        <v>40002</v>
      </c>
      <c r="C38" s="69"/>
      <c r="D38" s="77">
        <f>D39+D40+D41</f>
        <v>0</v>
      </c>
      <c r="E38" s="78">
        <f>E39+E40+E41</f>
        <v>13800</v>
      </c>
      <c r="F38" s="83" t="s">
        <v>16</v>
      </c>
      <c r="G38" s="37">
        <f>E38+264089</f>
        <v>277889</v>
      </c>
      <c r="H38" s="80">
        <v>0</v>
      </c>
    </row>
    <row r="39" spans="1:10" s="15" customFormat="1" ht="15.75" customHeight="1">
      <c r="A39" s="73"/>
      <c r="B39" s="70"/>
      <c r="C39" s="70">
        <v>4210</v>
      </c>
      <c r="D39" s="71"/>
      <c r="E39" s="79">
        <v>8000</v>
      </c>
      <c r="F39" s="84" t="s">
        <v>16</v>
      </c>
      <c r="G39" s="38">
        <f>E39</f>
        <v>8000</v>
      </c>
      <c r="H39" s="81">
        <v>0</v>
      </c>
      <c r="I39" s="9"/>
      <c r="J39" s="9"/>
    </row>
    <row r="40" spans="1:10" s="15" customFormat="1" ht="15" customHeight="1">
      <c r="A40" s="73"/>
      <c r="B40" s="70"/>
      <c r="C40" s="70">
        <v>4300</v>
      </c>
      <c r="D40" s="71"/>
      <c r="E40" s="79">
        <v>4000</v>
      </c>
      <c r="F40" s="84" t="s">
        <v>16</v>
      </c>
      <c r="G40" s="38">
        <f>E40</f>
        <v>4000</v>
      </c>
      <c r="H40" s="81">
        <v>0</v>
      </c>
      <c r="I40" s="9"/>
      <c r="J40" s="9"/>
    </row>
    <row r="41" spans="1:10" s="15" customFormat="1" ht="15.75" customHeight="1">
      <c r="A41" s="73"/>
      <c r="B41" s="70"/>
      <c r="C41" s="70">
        <v>4440</v>
      </c>
      <c r="D41" s="71"/>
      <c r="E41" s="79">
        <v>1800</v>
      </c>
      <c r="F41" s="84" t="s">
        <v>16</v>
      </c>
      <c r="G41" s="38">
        <f>E41</f>
        <v>1800</v>
      </c>
      <c r="H41" s="81">
        <v>0</v>
      </c>
      <c r="I41" s="9"/>
      <c r="J41" s="9"/>
    </row>
    <row r="42" spans="1:9" ht="12.75">
      <c r="A42" s="41">
        <v>750</v>
      </c>
      <c r="B42" s="6"/>
      <c r="C42" s="6"/>
      <c r="D42" s="12">
        <f>D46+D43</f>
        <v>2500</v>
      </c>
      <c r="E42" s="12">
        <f>E46+E43</f>
        <v>27930</v>
      </c>
      <c r="F42" s="87" t="s">
        <v>34</v>
      </c>
      <c r="G42" s="12">
        <f>1676011+E42-D42</f>
        <v>1701441</v>
      </c>
      <c r="H42" s="42">
        <v>46861</v>
      </c>
      <c r="I42" s="7"/>
    </row>
    <row r="43" spans="1:9" s="11" customFormat="1" ht="12.75">
      <c r="A43" s="41"/>
      <c r="B43" s="8">
        <v>75011</v>
      </c>
      <c r="C43" s="8"/>
      <c r="D43" s="12">
        <f>D44+D45</f>
        <v>2500</v>
      </c>
      <c r="E43" s="12">
        <f>E44+E45</f>
        <v>2500</v>
      </c>
      <c r="F43" s="30" t="s">
        <v>21</v>
      </c>
      <c r="G43" s="12">
        <v>51633</v>
      </c>
      <c r="H43" s="42">
        <f>H42</f>
        <v>46861</v>
      </c>
      <c r="I43" s="10"/>
    </row>
    <row r="44" spans="1:9" ht="12.75">
      <c r="A44" s="41"/>
      <c r="B44" s="6"/>
      <c r="C44" s="6">
        <v>4210</v>
      </c>
      <c r="D44" s="12">
        <v>2500</v>
      </c>
      <c r="E44" s="12"/>
      <c r="F44" s="87" t="s">
        <v>21</v>
      </c>
      <c r="G44" s="12">
        <f>3333-D44</f>
        <v>833</v>
      </c>
      <c r="H44" s="42">
        <v>0</v>
      </c>
      <c r="I44" s="7"/>
    </row>
    <row r="45" spans="1:9" ht="12.75">
      <c r="A45" s="41"/>
      <c r="B45" s="6"/>
      <c r="C45" s="6">
        <v>4300</v>
      </c>
      <c r="D45" s="12"/>
      <c r="E45" s="12">
        <v>2500</v>
      </c>
      <c r="F45" s="87" t="s">
        <v>21</v>
      </c>
      <c r="G45" s="12">
        <f>535+E45</f>
        <v>3035</v>
      </c>
      <c r="H45" s="42">
        <v>0</v>
      </c>
      <c r="I45" s="7"/>
    </row>
    <row r="46" spans="1:9" s="11" customFormat="1" ht="12.75">
      <c r="A46" s="41"/>
      <c r="B46" s="8">
        <v>75023</v>
      </c>
      <c r="C46" s="8"/>
      <c r="D46" s="12">
        <f>D47+D48</f>
        <v>0</v>
      </c>
      <c r="E46" s="12">
        <f>E47+E48</f>
        <v>25430</v>
      </c>
      <c r="F46" s="86" t="s">
        <v>16</v>
      </c>
      <c r="G46" s="12">
        <f>1577493+E46</f>
        <v>1602923</v>
      </c>
      <c r="H46" s="42">
        <v>0</v>
      </c>
      <c r="I46" s="10"/>
    </row>
    <row r="47" spans="1:10" s="11" customFormat="1" ht="12.75">
      <c r="A47" s="41"/>
      <c r="B47" s="8"/>
      <c r="C47" s="6">
        <v>4210</v>
      </c>
      <c r="D47" s="13"/>
      <c r="E47" s="13">
        <f>19511+1919</f>
        <v>21430</v>
      </c>
      <c r="F47" s="85" t="s">
        <v>16</v>
      </c>
      <c r="G47" s="13">
        <f>67500+E47</f>
        <v>88930</v>
      </c>
      <c r="H47" s="45">
        <v>0</v>
      </c>
      <c r="I47" s="7"/>
      <c r="J47" s="9"/>
    </row>
    <row r="48" spans="1:10" s="11" customFormat="1" ht="12.75">
      <c r="A48" s="41"/>
      <c r="B48" s="8"/>
      <c r="C48" s="6">
        <v>4410</v>
      </c>
      <c r="D48" s="13"/>
      <c r="E48" s="13">
        <v>4000</v>
      </c>
      <c r="F48" s="85" t="s">
        <v>16</v>
      </c>
      <c r="G48" s="13">
        <f>E48+1291</f>
        <v>5291</v>
      </c>
      <c r="H48" s="45">
        <v>0</v>
      </c>
      <c r="I48" s="7"/>
      <c r="J48" s="9"/>
    </row>
    <row r="49" spans="1:9" s="11" customFormat="1" ht="12.75">
      <c r="A49" s="41">
        <v>600</v>
      </c>
      <c r="B49" s="8"/>
      <c r="C49" s="8"/>
      <c r="D49" s="12">
        <f>D50</f>
        <v>0</v>
      </c>
      <c r="E49" s="12">
        <f>E50</f>
        <v>10000</v>
      </c>
      <c r="F49" s="86" t="s">
        <v>16</v>
      </c>
      <c r="G49" s="12">
        <f>E49+366000</f>
        <v>376000</v>
      </c>
      <c r="H49" s="42">
        <v>0</v>
      </c>
      <c r="I49" s="10"/>
    </row>
    <row r="50" spans="1:9" s="11" customFormat="1" ht="12.75">
      <c r="A50" s="41"/>
      <c r="B50" s="8">
        <v>60016</v>
      </c>
      <c r="C50" s="8"/>
      <c r="D50" s="12">
        <v>0</v>
      </c>
      <c r="E50" s="12">
        <f>E51</f>
        <v>10000</v>
      </c>
      <c r="F50" s="86" t="s">
        <v>16</v>
      </c>
      <c r="G50" s="12">
        <f>E50+358000</f>
        <v>368000</v>
      </c>
      <c r="H50" s="42">
        <v>0</v>
      </c>
      <c r="I50" s="10"/>
    </row>
    <row r="51" spans="1:10" s="11" customFormat="1" ht="12.75">
      <c r="A51" s="41"/>
      <c r="B51" s="8"/>
      <c r="C51" s="6">
        <v>6060</v>
      </c>
      <c r="D51" s="13">
        <v>0</v>
      </c>
      <c r="E51" s="13">
        <v>10000</v>
      </c>
      <c r="F51" s="85" t="s">
        <v>16</v>
      </c>
      <c r="G51" s="13">
        <f>E51</f>
        <v>10000</v>
      </c>
      <c r="H51" s="45">
        <v>0</v>
      </c>
      <c r="I51" s="7"/>
      <c r="J51" s="9"/>
    </row>
    <row r="52" spans="1:9" s="11" customFormat="1" ht="12.75">
      <c r="A52" s="41">
        <v>758</v>
      </c>
      <c r="B52" s="8"/>
      <c r="C52" s="8"/>
      <c r="D52" s="12">
        <f>D53</f>
        <v>0</v>
      </c>
      <c r="E52" s="12">
        <f>E53</f>
        <v>10200</v>
      </c>
      <c r="F52" s="86" t="s">
        <v>16</v>
      </c>
      <c r="G52" s="12">
        <f>G53</f>
        <v>12200</v>
      </c>
      <c r="H52" s="42">
        <v>0</v>
      </c>
      <c r="I52" s="10"/>
    </row>
    <row r="53" spans="1:9" s="11" customFormat="1" ht="12.75">
      <c r="A53" s="41"/>
      <c r="B53" s="8">
        <v>75818</v>
      </c>
      <c r="C53" s="8"/>
      <c r="D53" s="12">
        <f>D54</f>
        <v>0</v>
      </c>
      <c r="E53" s="12">
        <f>E54</f>
        <v>10200</v>
      </c>
      <c r="F53" s="86" t="s">
        <v>16</v>
      </c>
      <c r="G53" s="12">
        <f>G54</f>
        <v>12200</v>
      </c>
      <c r="H53" s="42">
        <v>0</v>
      </c>
      <c r="I53" s="10"/>
    </row>
    <row r="54" spans="1:10" s="11" customFormat="1" ht="12.75">
      <c r="A54" s="41"/>
      <c r="B54" s="8"/>
      <c r="C54" s="6">
        <v>4810</v>
      </c>
      <c r="D54" s="13"/>
      <c r="E54" s="13">
        <f>30000-E37-E72-E48</f>
        <v>10200</v>
      </c>
      <c r="F54" s="85" t="s">
        <v>16</v>
      </c>
      <c r="G54" s="13">
        <f>E54+2000</f>
        <v>12200</v>
      </c>
      <c r="H54" s="45">
        <v>0</v>
      </c>
      <c r="I54" s="7"/>
      <c r="J54" s="9"/>
    </row>
    <row r="55" spans="1:9" s="11" customFormat="1" ht="12.75">
      <c r="A55" s="41">
        <v>801</v>
      </c>
      <c r="B55" s="8"/>
      <c r="C55" s="8"/>
      <c r="D55" s="12">
        <f>D56+D58+D60</f>
        <v>0</v>
      </c>
      <c r="E55" s="12">
        <f>E56+E58+E60</f>
        <v>48081</v>
      </c>
      <c r="F55" s="85" t="s">
        <v>16</v>
      </c>
      <c r="G55" s="12">
        <v>5125564</v>
      </c>
      <c r="H55" s="42">
        <v>0</v>
      </c>
      <c r="I55" s="10"/>
    </row>
    <row r="56" spans="1:9" s="11" customFormat="1" ht="12.75">
      <c r="A56" s="41"/>
      <c r="B56" s="8">
        <v>80101</v>
      </c>
      <c r="C56" s="8"/>
      <c r="D56" s="12"/>
      <c r="E56" s="12">
        <f>E57</f>
        <v>10000</v>
      </c>
      <c r="F56" s="85" t="s">
        <v>16</v>
      </c>
      <c r="G56" s="12">
        <v>2634633</v>
      </c>
      <c r="H56" s="42">
        <v>0</v>
      </c>
      <c r="I56" s="10"/>
    </row>
    <row r="57" spans="1:10" s="11" customFormat="1" ht="12.75">
      <c r="A57" s="41"/>
      <c r="B57" s="8"/>
      <c r="C57" s="6">
        <v>2630</v>
      </c>
      <c r="D57" s="13"/>
      <c r="E57" s="13">
        <v>10000</v>
      </c>
      <c r="F57" s="85" t="s">
        <v>16</v>
      </c>
      <c r="G57" s="13">
        <v>10000</v>
      </c>
      <c r="H57" s="45">
        <v>0</v>
      </c>
      <c r="I57" s="7"/>
      <c r="J57" s="9"/>
    </row>
    <row r="58" spans="1:9" s="11" customFormat="1" ht="12.75">
      <c r="A58" s="41"/>
      <c r="B58" s="8">
        <v>80104</v>
      </c>
      <c r="C58" s="8"/>
      <c r="D58" s="12"/>
      <c r="E58" s="12">
        <f>E59</f>
        <v>30000</v>
      </c>
      <c r="F58" s="85" t="s">
        <v>16</v>
      </c>
      <c r="G58" s="12">
        <v>622490</v>
      </c>
      <c r="H58" s="42">
        <v>0</v>
      </c>
      <c r="I58" s="10"/>
    </row>
    <row r="59" spans="1:10" s="11" customFormat="1" ht="12.75">
      <c r="A59" s="41"/>
      <c r="B59" s="8"/>
      <c r="C59" s="6">
        <v>4210</v>
      </c>
      <c r="D59" s="13"/>
      <c r="E59" s="13">
        <v>30000</v>
      </c>
      <c r="F59" s="85" t="s">
        <v>16</v>
      </c>
      <c r="G59" s="13">
        <v>50280</v>
      </c>
      <c r="H59" s="45">
        <v>0</v>
      </c>
      <c r="I59" s="7"/>
      <c r="J59" s="9"/>
    </row>
    <row r="60" spans="1:9" s="11" customFormat="1" ht="12.75">
      <c r="A60" s="41"/>
      <c r="B60" s="8">
        <v>80195</v>
      </c>
      <c r="C60" s="8"/>
      <c r="D60" s="12"/>
      <c r="E60" s="12">
        <f>E61</f>
        <v>8081</v>
      </c>
      <c r="F60" s="85" t="s">
        <v>16</v>
      </c>
      <c r="G60" s="12">
        <v>8081</v>
      </c>
      <c r="H60" s="42">
        <v>0</v>
      </c>
      <c r="I60" s="10"/>
    </row>
    <row r="61" spans="1:11" s="11" customFormat="1" ht="12.75">
      <c r="A61" s="41"/>
      <c r="B61" s="8"/>
      <c r="C61" s="6">
        <v>3260</v>
      </c>
      <c r="D61" s="13"/>
      <c r="E61" s="13">
        <v>8081</v>
      </c>
      <c r="F61" s="85" t="s">
        <v>16</v>
      </c>
      <c r="G61" s="13">
        <v>8081</v>
      </c>
      <c r="H61" s="45">
        <v>0</v>
      </c>
      <c r="I61" s="7"/>
      <c r="J61" s="9"/>
      <c r="K61" s="20"/>
    </row>
    <row r="62" spans="1:9" s="11" customFormat="1" ht="12.75">
      <c r="A62" s="41">
        <v>852</v>
      </c>
      <c r="B62" s="8"/>
      <c r="C62" s="8"/>
      <c r="D62" s="12">
        <f>D63+D67</f>
        <v>5000</v>
      </c>
      <c r="E62" s="12">
        <f>E63+E67</f>
        <v>6500</v>
      </c>
      <c r="F62" s="87" t="s">
        <v>21</v>
      </c>
      <c r="G62" s="12">
        <f>1726138+E68</f>
        <v>1727638</v>
      </c>
      <c r="H62" s="74">
        <v>1483391</v>
      </c>
      <c r="I62" s="10"/>
    </row>
    <row r="63" spans="1:9" s="11" customFormat="1" ht="12.75">
      <c r="A63" s="41"/>
      <c r="B63" s="8">
        <v>85212</v>
      </c>
      <c r="C63" s="8"/>
      <c r="D63" s="12">
        <f>D64+D65+D66</f>
        <v>5000</v>
      </c>
      <c r="E63" s="12">
        <f>E64+E65+E66</f>
        <v>5000</v>
      </c>
      <c r="F63" s="87" t="s">
        <v>21</v>
      </c>
      <c r="G63" s="18">
        <v>1350208</v>
      </c>
      <c r="H63" s="74">
        <v>1347208</v>
      </c>
      <c r="I63" s="10"/>
    </row>
    <row r="64" spans="1:10" s="15" customFormat="1" ht="12.75">
      <c r="A64" s="75"/>
      <c r="B64" s="6"/>
      <c r="C64" s="6">
        <v>4170</v>
      </c>
      <c r="D64" s="13">
        <v>3000</v>
      </c>
      <c r="E64" s="13"/>
      <c r="F64" s="87" t="s">
        <v>21</v>
      </c>
      <c r="G64" s="13">
        <f>31239-D64</f>
        <v>28239</v>
      </c>
      <c r="H64" s="76">
        <f>G64</f>
        <v>28239</v>
      </c>
      <c r="I64" s="7"/>
      <c r="J64" s="9"/>
    </row>
    <row r="65" spans="1:10" s="15" customFormat="1" ht="12.75">
      <c r="A65" s="75"/>
      <c r="B65" s="6"/>
      <c r="C65" s="6">
        <v>4210</v>
      </c>
      <c r="D65" s="13">
        <v>2000</v>
      </c>
      <c r="E65" s="13"/>
      <c r="F65" s="87" t="s">
        <v>21</v>
      </c>
      <c r="G65" s="13">
        <f>8000-D65</f>
        <v>6000</v>
      </c>
      <c r="H65" s="76">
        <f>G65</f>
        <v>6000</v>
      </c>
      <c r="I65" s="7"/>
      <c r="J65" s="9"/>
    </row>
    <row r="66" spans="1:10" s="15" customFormat="1" ht="12.75">
      <c r="A66" s="75"/>
      <c r="B66" s="6"/>
      <c r="C66" s="6">
        <v>4300</v>
      </c>
      <c r="D66" s="13"/>
      <c r="E66" s="13">
        <v>5000</v>
      </c>
      <c r="F66" s="87" t="s">
        <v>21</v>
      </c>
      <c r="G66" s="13">
        <v>5000</v>
      </c>
      <c r="H66" s="76">
        <f>G66</f>
        <v>5000</v>
      </c>
      <c r="I66" s="7"/>
      <c r="J66" s="9"/>
    </row>
    <row r="67" spans="1:9" s="11" customFormat="1" ht="12.75">
      <c r="A67" s="41"/>
      <c r="B67" s="8">
        <v>85219</v>
      </c>
      <c r="C67" s="8"/>
      <c r="D67" s="12">
        <f>D68</f>
        <v>0</v>
      </c>
      <c r="E67" s="12">
        <f>E68</f>
        <v>1500</v>
      </c>
      <c r="F67" s="86" t="s">
        <v>16</v>
      </c>
      <c r="G67" s="12">
        <f>115331+E68</f>
        <v>116831</v>
      </c>
      <c r="H67" s="74">
        <v>0</v>
      </c>
      <c r="I67" s="10"/>
    </row>
    <row r="68" spans="1:10" s="15" customFormat="1" ht="12.75">
      <c r="A68" s="75"/>
      <c r="B68" s="6"/>
      <c r="C68" s="6">
        <v>4010</v>
      </c>
      <c r="D68" s="13"/>
      <c r="E68" s="13">
        <v>1500</v>
      </c>
      <c r="F68" s="86" t="s">
        <v>16</v>
      </c>
      <c r="G68" s="13">
        <f>85510+E68</f>
        <v>87010</v>
      </c>
      <c r="H68" s="76">
        <v>0</v>
      </c>
      <c r="I68" s="7"/>
      <c r="J68" s="9"/>
    </row>
    <row r="69" spans="1:9" s="11" customFormat="1" ht="12.75">
      <c r="A69" s="41">
        <v>854</v>
      </c>
      <c r="B69" s="8"/>
      <c r="C69" s="8"/>
      <c r="D69" s="12">
        <f>D70</f>
        <v>0</v>
      </c>
      <c r="E69" s="12">
        <f>E70</f>
        <v>27490</v>
      </c>
      <c r="F69" s="86" t="s">
        <v>16</v>
      </c>
      <c r="G69" s="12">
        <f>137172+E71</f>
        <v>164662</v>
      </c>
      <c r="H69" s="74">
        <v>0</v>
      </c>
      <c r="I69" s="10"/>
    </row>
    <row r="70" spans="1:9" s="11" customFormat="1" ht="12.75">
      <c r="A70" s="41"/>
      <c r="B70" s="8">
        <v>85415</v>
      </c>
      <c r="C70" s="8"/>
      <c r="D70" s="12">
        <f>D71</f>
        <v>0</v>
      </c>
      <c r="E70" s="12">
        <f>E71</f>
        <v>27490</v>
      </c>
      <c r="F70" s="86" t="s">
        <v>16</v>
      </c>
      <c r="G70" s="12">
        <f>G71</f>
        <v>55490</v>
      </c>
      <c r="H70" s="74">
        <v>0</v>
      </c>
      <c r="I70" s="10"/>
    </row>
    <row r="71" spans="1:10" s="15" customFormat="1" ht="12.75">
      <c r="A71" s="75"/>
      <c r="B71" s="6"/>
      <c r="C71" s="6">
        <v>3240</v>
      </c>
      <c r="D71" s="13"/>
      <c r="E71" s="13">
        <v>27490</v>
      </c>
      <c r="F71" s="86" t="s">
        <v>16</v>
      </c>
      <c r="G71" s="13">
        <f>E71+28000</f>
        <v>55490</v>
      </c>
      <c r="H71" s="76">
        <v>0</v>
      </c>
      <c r="I71" s="7"/>
      <c r="J71" s="9"/>
    </row>
    <row r="72" spans="1:9" s="11" customFormat="1" ht="12.75">
      <c r="A72" s="41">
        <v>926</v>
      </c>
      <c r="B72" s="8"/>
      <c r="C72" s="8"/>
      <c r="D72" s="12">
        <f>D73</f>
        <v>0</v>
      </c>
      <c r="E72" s="12">
        <f>E73</f>
        <v>2000</v>
      </c>
      <c r="F72" s="86" t="s">
        <v>16</v>
      </c>
      <c r="G72" s="12">
        <f>E72+33000</f>
        <v>35000</v>
      </c>
      <c r="H72" s="74">
        <v>0</v>
      </c>
      <c r="I72" s="10"/>
    </row>
    <row r="73" spans="1:9" s="11" customFormat="1" ht="12.75">
      <c r="A73" s="41"/>
      <c r="B73" s="8">
        <v>92605</v>
      </c>
      <c r="C73" s="8"/>
      <c r="D73" s="12">
        <f>D74+D75</f>
        <v>0</v>
      </c>
      <c r="E73" s="12">
        <f>E74+E75</f>
        <v>2000</v>
      </c>
      <c r="F73" s="86" t="s">
        <v>16</v>
      </c>
      <c r="G73" s="12">
        <f>E73+33000</f>
        <v>35000</v>
      </c>
      <c r="H73" s="74">
        <v>0</v>
      </c>
      <c r="I73" s="10"/>
    </row>
    <row r="74" spans="1:10" s="15" customFormat="1" ht="12.75">
      <c r="A74" s="75"/>
      <c r="B74" s="6"/>
      <c r="C74" s="6">
        <v>4300</v>
      </c>
      <c r="D74" s="13"/>
      <c r="E74" s="13">
        <v>500</v>
      </c>
      <c r="F74" s="86" t="s">
        <v>16</v>
      </c>
      <c r="G74" s="13">
        <f>E74</f>
        <v>500</v>
      </c>
      <c r="H74" s="76">
        <v>0</v>
      </c>
      <c r="I74" s="7"/>
      <c r="J74" s="9"/>
    </row>
    <row r="75" spans="1:10" s="15" customFormat="1" ht="13.5" thickBot="1">
      <c r="A75" s="88"/>
      <c r="B75" s="89"/>
      <c r="C75" s="89">
        <v>4410</v>
      </c>
      <c r="D75" s="51"/>
      <c r="E75" s="51">
        <v>1500</v>
      </c>
      <c r="F75" s="90" t="s">
        <v>16</v>
      </c>
      <c r="G75" s="51">
        <f>E75</f>
        <v>1500</v>
      </c>
      <c r="H75" s="91">
        <v>0</v>
      </c>
      <c r="I75" s="7"/>
      <c r="J75" s="9"/>
    </row>
    <row r="76" spans="1:10" s="15" customFormat="1" ht="12.75">
      <c r="A76" s="63"/>
      <c r="B76" s="63"/>
      <c r="C76" s="63"/>
      <c r="D76" s="60"/>
      <c r="E76" s="60"/>
      <c r="F76" s="64"/>
      <c r="G76" s="60"/>
      <c r="H76" s="65"/>
      <c r="I76" s="7"/>
      <c r="J76" s="9"/>
    </row>
    <row r="77" spans="1:8" ht="11.25" customHeight="1">
      <c r="A77" s="95" t="s">
        <v>8</v>
      </c>
      <c r="B77" s="95"/>
      <c r="C77" s="95"/>
      <c r="D77" s="95"/>
      <c r="E77" s="95"/>
      <c r="F77" s="95"/>
      <c r="G77" s="95"/>
      <c r="H77" s="95"/>
    </row>
    <row r="78" ht="18" customHeight="1">
      <c r="A78" s="3" t="s">
        <v>37</v>
      </c>
    </row>
    <row r="79" ht="14.25" customHeight="1">
      <c r="A79" s="3" t="s">
        <v>20</v>
      </c>
    </row>
    <row r="80" spans="1:8" ht="11.25" customHeight="1" thickBot="1">
      <c r="A80" s="92"/>
      <c r="B80" s="92"/>
      <c r="C80" s="92"/>
      <c r="D80" s="92"/>
      <c r="E80" s="92"/>
      <c r="F80" s="92"/>
      <c r="G80" s="92"/>
      <c r="H80" s="92"/>
    </row>
    <row r="81" spans="1:8" ht="11.25" customHeight="1">
      <c r="A81" s="110" t="s">
        <v>38</v>
      </c>
      <c r="B81" s="125" t="s">
        <v>39</v>
      </c>
      <c r="C81" s="125"/>
      <c r="D81" s="125"/>
      <c r="E81" s="122" t="s">
        <v>40</v>
      </c>
      <c r="F81" s="122" t="s">
        <v>41</v>
      </c>
      <c r="G81" s="122" t="s">
        <v>42</v>
      </c>
      <c r="H81" s="116" t="s">
        <v>43</v>
      </c>
    </row>
    <row r="82" spans="1:8" ht="11.25" customHeight="1">
      <c r="A82" s="93"/>
      <c r="B82" s="126"/>
      <c r="C82" s="126"/>
      <c r="D82" s="126"/>
      <c r="E82" s="123"/>
      <c r="F82" s="123"/>
      <c r="G82" s="123"/>
      <c r="H82" s="117"/>
    </row>
    <row r="83" spans="1:8" ht="11.25" customHeight="1" thickBot="1">
      <c r="A83" s="94"/>
      <c r="B83" s="127"/>
      <c r="C83" s="127"/>
      <c r="D83" s="127"/>
      <c r="E83" s="124"/>
      <c r="F83" s="124"/>
      <c r="G83" s="124"/>
      <c r="H83" s="118"/>
    </row>
    <row r="84" spans="1:8" s="19" customFormat="1" ht="7.5" customHeight="1" thickBot="1">
      <c r="A84" s="113">
        <v>1</v>
      </c>
      <c r="B84" s="119">
        <v>2</v>
      </c>
      <c r="C84" s="119"/>
      <c r="D84" s="119"/>
      <c r="E84" s="114">
        <v>3</v>
      </c>
      <c r="F84" s="114">
        <v>4</v>
      </c>
      <c r="G84" s="114">
        <v>5</v>
      </c>
      <c r="H84" s="115">
        <v>6</v>
      </c>
    </row>
    <row r="85" spans="1:8" ht="28.5" customHeight="1">
      <c r="A85" s="111">
        <v>1</v>
      </c>
      <c r="B85" s="120" t="s">
        <v>44</v>
      </c>
      <c r="C85" s="120"/>
      <c r="D85" s="120"/>
      <c r="E85" s="108">
        <v>957</v>
      </c>
      <c r="F85" s="109">
        <v>119753</v>
      </c>
      <c r="G85" s="109"/>
      <c r="H85" s="112">
        <v>0</v>
      </c>
    </row>
    <row r="86" spans="1:8" ht="27" customHeight="1" thickBot="1">
      <c r="A86" s="103">
        <v>2</v>
      </c>
      <c r="B86" s="121" t="s">
        <v>45</v>
      </c>
      <c r="C86" s="121"/>
      <c r="D86" s="121"/>
      <c r="E86" s="104">
        <v>955</v>
      </c>
      <c r="F86" s="105"/>
      <c r="G86" s="106">
        <v>189264</v>
      </c>
      <c r="H86" s="107">
        <f>G86</f>
        <v>189264</v>
      </c>
    </row>
    <row r="87" spans="1:8" ht="12.75" customHeight="1">
      <c r="A87" s="99"/>
      <c r="B87" s="100"/>
      <c r="C87" s="100"/>
      <c r="D87" s="100"/>
      <c r="E87" s="101"/>
      <c r="F87" s="99"/>
      <c r="G87" s="102"/>
      <c r="H87" s="102"/>
    </row>
    <row r="88" spans="1:8" ht="15.75" customHeight="1">
      <c r="A88" s="95" t="s">
        <v>9</v>
      </c>
      <c r="B88" s="95"/>
      <c r="C88" s="95"/>
      <c r="D88" s="95"/>
      <c r="E88" s="95"/>
      <c r="F88" s="95"/>
      <c r="G88" s="95"/>
      <c r="H88" s="95"/>
    </row>
    <row r="89" spans="1:8" ht="7.5" customHeight="1">
      <c r="A89" s="92"/>
      <c r="B89" s="92"/>
      <c r="C89" s="92"/>
      <c r="D89" s="92"/>
      <c r="E89" s="92"/>
      <c r="F89" s="92"/>
      <c r="G89" s="92"/>
      <c r="H89" s="92"/>
    </row>
    <row r="90" spans="1:7" ht="15.75">
      <c r="A90" s="1" t="s">
        <v>46</v>
      </c>
      <c r="E90" t="s">
        <v>47</v>
      </c>
      <c r="G90" s="67">
        <f>'[1]Arkusz1'!$B$433</f>
        <v>10306585</v>
      </c>
    </row>
    <row r="91" spans="1:7" ht="15.75">
      <c r="A91" s="1" t="s">
        <v>48</v>
      </c>
      <c r="E91" t="s">
        <v>49</v>
      </c>
      <c r="G91" s="67">
        <f>'[1]Arkusz1'!$D$433</f>
        <v>11246378</v>
      </c>
    </row>
    <row r="92" spans="1:7" ht="15.75">
      <c r="A92" s="1"/>
      <c r="E92" t="s">
        <v>50</v>
      </c>
      <c r="G92" s="67">
        <v>939793</v>
      </c>
    </row>
    <row r="93" spans="1:7" ht="15.75">
      <c r="A93" s="1"/>
      <c r="E93" t="s">
        <v>51</v>
      </c>
      <c r="G93" s="67">
        <v>1242293</v>
      </c>
    </row>
    <row r="94" spans="1:7" ht="15.75">
      <c r="A94" s="1"/>
      <c r="E94" t="s">
        <v>52</v>
      </c>
      <c r="G94" s="67">
        <v>302500</v>
      </c>
    </row>
    <row r="95" spans="1:7" ht="15.75">
      <c r="A95" s="1" t="s">
        <v>32</v>
      </c>
      <c r="E95" s="68">
        <f>G95</f>
        <v>1634866</v>
      </c>
      <c r="F95" t="s">
        <v>31</v>
      </c>
      <c r="G95" s="67">
        <f>'[1]Arkusz1'!$H$428</f>
        <v>1634866</v>
      </c>
    </row>
    <row r="96" ht="12" customHeight="1">
      <c r="A96" s="1"/>
    </row>
    <row r="97" spans="1:8" ht="10.5" customHeight="1">
      <c r="A97" s="95" t="s">
        <v>11</v>
      </c>
      <c r="B97" s="95"/>
      <c r="C97" s="95"/>
      <c r="D97" s="95"/>
      <c r="E97" s="95"/>
      <c r="F97" s="95"/>
      <c r="G97" s="95"/>
      <c r="H97" s="95"/>
    </row>
    <row r="98" ht="15.75">
      <c r="A98" s="1" t="s">
        <v>10</v>
      </c>
    </row>
    <row r="99" ht="15.75">
      <c r="A99" s="1"/>
    </row>
    <row r="100" spans="1:8" ht="10.5" customHeight="1">
      <c r="A100" s="95" t="s">
        <v>36</v>
      </c>
      <c r="B100" s="95"/>
      <c r="C100" s="95"/>
      <c r="D100" s="95"/>
      <c r="E100" s="95"/>
      <c r="F100" s="95"/>
      <c r="G100" s="95"/>
      <c r="H100" s="95"/>
    </row>
    <row r="101" spans="1:7" ht="15">
      <c r="A101" s="3" t="s">
        <v>12</v>
      </c>
      <c r="B101" s="14"/>
      <c r="C101" s="14"/>
      <c r="D101" s="14"/>
      <c r="E101" s="14"/>
      <c r="F101" s="14"/>
      <c r="G101" s="14"/>
    </row>
    <row r="102" spans="1:7" ht="15">
      <c r="A102" s="3" t="s">
        <v>13</v>
      </c>
      <c r="B102" s="14"/>
      <c r="C102" s="14"/>
      <c r="D102" s="14"/>
      <c r="E102" s="14"/>
      <c r="F102" s="14"/>
      <c r="G102" s="14"/>
    </row>
    <row r="103" spans="1:7" ht="15">
      <c r="A103" s="3"/>
      <c r="B103" s="14"/>
      <c r="C103" s="14"/>
      <c r="D103" s="14"/>
      <c r="E103" s="14"/>
      <c r="F103" s="14"/>
      <c r="G103" s="14"/>
    </row>
    <row r="104" spans="1:7" ht="15">
      <c r="A104" s="3"/>
      <c r="B104" s="14"/>
      <c r="C104" s="14"/>
      <c r="D104" s="14"/>
      <c r="E104" s="14"/>
      <c r="F104" s="14"/>
      <c r="G104" s="14"/>
    </row>
    <row r="105" spans="6:8" ht="12.75">
      <c r="F105" s="136" t="s">
        <v>14</v>
      </c>
      <c r="G105" s="136"/>
      <c r="H105" s="136"/>
    </row>
    <row r="106" spans="7:8" ht="11.25" customHeight="1">
      <c r="G106" s="135" t="s">
        <v>15</v>
      </c>
      <c r="H106" s="135"/>
    </row>
  </sheetData>
  <mergeCells count="34">
    <mergeCell ref="A15:J15"/>
    <mergeCell ref="A19:A20"/>
    <mergeCell ref="B19:B20"/>
    <mergeCell ref="C19:C20"/>
    <mergeCell ref="D19:D20"/>
    <mergeCell ref="E19:E20"/>
    <mergeCell ref="F19:F20"/>
    <mergeCell ref="G19:H19"/>
    <mergeCell ref="D35:D36"/>
    <mergeCell ref="E35:E36"/>
    <mergeCell ref="G106:H106"/>
    <mergeCell ref="A100:H100"/>
    <mergeCell ref="F105:H105"/>
    <mergeCell ref="A97:H97"/>
    <mergeCell ref="G35:H35"/>
    <mergeCell ref="A77:H77"/>
    <mergeCell ref="A81:A83"/>
    <mergeCell ref="A88:H88"/>
    <mergeCell ref="A1:J1"/>
    <mergeCell ref="A13:J13"/>
    <mergeCell ref="A4:J11"/>
    <mergeCell ref="A35:A36"/>
    <mergeCell ref="B35:B36"/>
    <mergeCell ref="C35:C36"/>
    <mergeCell ref="A31:J31"/>
    <mergeCell ref="F35:F36"/>
    <mergeCell ref="H81:H83"/>
    <mergeCell ref="B84:D84"/>
    <mergeCell ref="B85:D85"/>
    <mergeCell ref="B86:D86"/>
    <mergeCell ref="F81:F83"/>
    <mergeCell ref="B81:D83"/>
    <mergeCell ref="E81:E83"/>
    <mergeCell ref="G81:G83"/>
  </mergeCells>
  <printOptions/>
  <pageMargins left="1.1811023622047245" right="0.98425196850393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UGNB3</dc:creator>
  <cp:keywords/>
  <dc:description/>
  <cp:lastModifiedBy>nb</cp:lastModifiedBy>
  <cp:lastPrinted>2008-04-29T06:22:43Z</cp:lastPrinted>
  <dcterms:created xsi:type="dcterms:W3CDTF">2007-04-17T13:15:30Z</dcterms:created>
  <dcterms:modified xsi:type="dcterms:W3CDTF">2008-05-07T07:42:32Z</dcterms:modified>
  <cp:category/>
  <cp:version/>
  <cp:contentType/>
  <cp:contentStatus/>
</cp:coreProperties>
</file>